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<sst xmlns="http://schemas.openxmlformats.org/spreadsheetml/2006/main" count="75" uniqueCount="64">
  <si>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</si>
  <si>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</si>
  <si>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</si>
  <si>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</si>
  <si>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</si>
  <si>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</si>
  <si>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</si>
  <si>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</si>
  <si>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</si>
  <si>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</si>
  <si>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</si>
  <si>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</si>
  <si>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</si>
  <si>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</si>
  <si>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</si>
  <si>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</si>
  <si>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</si>
  <si>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</si>
  <si>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</si>
  <si>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</si>
  <si>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</si>
  <si>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</si>
  <si>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</si>
  <si>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</si>
  <si>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</si>
  <si>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</si>
  <si>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</si>
  <si>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</si>
  <si>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</si>
  <si>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</si>
  <si>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</si>
  <si>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</si>
  <si>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</si>
  <si>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</si>
  <si>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</si>
  <si>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</si>
  <si>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</si>
  <si>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</si>
  <si>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</si>
  <si>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</si>
  <si>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</si>
  <si>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</si>
  <si>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</si>
  <si>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</si>
  <si>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</si>
  <si>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</si>
  <si>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</si>
  <si>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</si>
  <si>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</si>
  <si>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</si>
  <si>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</si>
  <si>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</si>
  <si>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</si>
  <si>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</si>
  <si>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</si>
  <si>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</si>
  <si>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</si>
  <si>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</si>
  <si>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</si>
  <si>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3-й кв 2016 г.</t>
  </si>
  <si>
    <t>Основные финансовые показатели ОАО «МРСК Юга»  
за 2016 год.</t>
  </si>
  <si>
    <t>2016 год</t>
  </si>
  <si>
    <t>4-й кв 2016 г.</t>
  </si>
  <si>
    <t>1 кв. 2017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</si>
</sst>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105;&#1090;_3&#1082;&#1074;_&#1052;&#1056;&#1057;&#1050;%20&#1070;&#1075;&#1072;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105;&#1090;_4&#1082;&#1074;_&#1052;&#1056;&#1057;&#1050;%20&#1070;&#1075;&#1072;_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2016%20&#1075;&#1086;&#1076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55;&#1083;&#1072;&#1085;\&#1057;&#1082;&#1086;&#1088;&#1088;&#1077;&#1082;&#1090;&#1080;&#1088;&#1086;&#1074;&#1072;&#1085;&#1085;&#1099;&#1081;%20&#1087;&#1083;&#1072;&#1085;\&#1040;&#1056;&#1052;%20&#1057;&#1082;&#1086;&#1088;&#1088;%20&#1073;&#1080;&#1079;&#1085;&#1077;&#1089;-&#1087;&#1083;&#1072;&#1085;%202017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20">
        <row r="26">
          <cell r="T26">
            <v>-0.21376576300131359</v>
          </cell>
        </row>
        <row r="35">
          <cell r="T35">
            <v>-0.021013902255841942</v>
          </cell>
        </row>
        <row r="55">
          <cell r="T55">
            <v>138.2294193099622</v>
          </cell>
        </row>
      </sheetData>
      <sheetData sheetId="26">
        <row r="12">
          <cell r="Z12">
            <v>8647358.485999161</v>
          </cell>
        </row>
        <row r="13">
          <cell r="T13">
            <v>30768276.76174962</v>
          </cell>
        </row>
        <row r="14">
          <cell r="T14">
            <v>469888.5528950896</v>
          </cell>
        </row>
        <row r="16">
          <cell r="T16">
            <v>175974.525</v>
          </cell>
        </row>
        <row r="18">
          <cell r="Z18">
            <v>-8015504.761</v>
          </cell>
        </row>
        <row r="67">
          <cell r="T67">
            <v>-1011269.2512952965</v>
          </cell>
        </row>
      </sheetData>
      <sheetData sheetId="31">
        <row r="79">
          <cell r="T79">
            <v>44817732.73659697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N15">
            <v>10.418546607573292</v>
          </cell>
        </row>
        <row r="16">
          <cell r="N16">
            <v>5.790972003396348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0.27601311442218074</v>
          </cell>
        </row>
        <row r="7">
          <cell r="C7">
            <v>0.8537422013474524</v>
          </cell>
        </row>
        <row r="8">
          <cell r="C8">
            <v>0.03172499018462308</v>
          </cell>
        </row>
        <row r="9">
          <cell r="C9">
            <v>0.0425914353663239</v>
          </cell>
        </row>
        <row r="10">
          <cell r="C10">
            <v>0.32382411108159403</v>
          </cell>
        </row>
        <row r="11">
          <cell r="C11">
            <v>0.19585395328691463</v>
          </cell>
        </row>
        <row r="12">
          <cell r="C12">
            <v>0.05879503552277411</v>
          </cell>
        </row>
        <row r="13">
          <cell r="C13">
            <v>0</v>
          </cell>
        </row>
        <row r="14">
          <cell r="C14">
            <v>0.09517585721093853</v>
          </cell>
        </row>
        <row r="15">
          <cell r="C15">
            <v>0.05033792847559798</v>
          </cell>
        </row>
        <row r="16">
          <cell r="C16">
            <v>0.5821954751716277</v>
          </cell>
        </row>
        <row r="17">
          <cell r="C17">
            <v>0.0675138691872506</v>
          </cell>
        </row>
        <row r="18">
          <cell r="C18">
            <v>0.2399150107433923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20">
        <row r="176">
          <cell r="I176">
            <v>6539.179588421616</v>
          </cell>
        </row>
      </sheetData>
      <sheetData sheetId="21">
        <row r="11">
          <cell r="I11">
            <v>9463.944358</v>
          </cell>
        </row>
        <row r="21">
          <cell r="I21">
            <v>7673.063396000001</v>
          </cell>
        </row>
        <row r="30">
          <cell r="I30">
            <v>0.12895544633657308</v>
          </cell>
        </row>
      </sheetData>
      <sheetData sheetId="25">
        <row r="13">
          <cell r="I13">
            <v>8087497.565760437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61</v>
      </c>
    </row>
    <row r="7" spans="1:2" ht="15.75">
      <c r="A7" s="4" t="s">
        <v>2</v>
      </c>
      <c r="B7" s="25">
        <f>B8+B11</f>
        <v>31414139.839644708</v>
      </c>
    </row>
    <row r="8" spans="1:2" ht="15.75">
      <c r="A8" s="5" t="s">
        <v>3</v>
      </c>
      <c r="B8" s="25">
        <f>B9+B10</f>
        <v>31238165.31464471</v>
      </c>
    </row>
    <row r="9" spans="1:2" ht="15.75">
      <c r="A9" s="6" t="s">
        <v>56</v>
      </c>
      <c r="B9" s="25">
        <f>'[2]8.ОФР'!$T$13</f>
        <v>30768276.76174962</v>
      </c>
    </row>
    <row r="10" spans="1:2" ht="15.75">
      <c r="A10" s="6" t="s">
        <v>4</v>
      </c>
      <c r="B10" s="25">
        <f>'[2]8.ОФР'!$T$14</f>
        <v>469888.5528950896</v>
      </c>
    </row>
    <row r="11" spans="1:2" ht="15.75">
      <c r="A11" s="5" t="s">
        <v>41</v>
      </c>
      <c r="B11" s="25">
        <f>'[2]8.ОФР'!$T$16</f>
        <v>175974.525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2016 год</v>
      </c>
    </row>
    <row r="16" spans="1:2" ht="31.5">
      <c r="A16" s="8" t="s">
        <v>7</v>
      </c>
      <c r="B16" s="26">
        <f>B9</f>
        <v>30768276.76174962</v>
      </c>
    </row>
    <row r="17" spans="1:2" ht="31.5">
      <c r="A17" s="8" t="s">
        <v>8</v>
      </c>
      <c r="B17" s="27">
        <f>B16/B7</f>
        <v>0.9794403704449037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2016 год</v>
      </c>
    </row>
    <row r="22" spans="1:2" ht="31.5">
      <c r="A22" s="8" t="s">
        <v>7</v>
      </c>
      <c r="B22" s="26">
        <f>B10</f>
        <v>469888.5528950896</v>
      </c>
    </row>
    <row r="23" spans="1:2" ht="31.5">
      <c r="A23" s="8" t="s">
        <v>8</v>
      </c>
      <c r="B23" s="27">
        <f>B22/B7</f>
        <v>0.014957867867580105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2016 год</v>
      </c>
    </row>
    <row r="28" spans="1:3" ht="15.75">
      <c r="A28" s="10" t="s">
        <v>12</v>
      </c>
      <c r="B28" s="28">
        <f>'[4]Лист1'!C6</f>
        <v>0.27601311442218074</v>
      </c>
      <c r="C28" s="21"/>
    </row>
    <row r="29" spans="1:3" ht="15.75">
      <c r="A29" s="11" t="s">
        <v>13</v>
      </c>
      <c r="B29" s="29">
        <f>'[4]Лист1'!C7</f>
        <v>0.8537422013474524</v>
      </c>
      <c r="C29" s="21"/>
    </row>
    <row r="30" spans="1:3" ht="31.5">
      <c r="A30" s="12" t="s">
        <v>14</v>
      </c>
      <c r="B30" s="29">
        <f>'[4]Лист1'!C8</f>
        <v>0.03172499018462308</v>
      </c>
      <c r="C30" s="21"/>
    </row>
    <row r="31" spans="1:3" ht="15.75">
      <c r="A31" s="11" t="s">
        <v>15</v>
      </c>
      <c r="B31" s="29">
        <f>'[4]Лист1'!C9</f>
        <v>0.0425914353663239</v>
      </c>
      <c r="C31" s="21"/>
    </row>
    <row r="32" spans="1:3" ht="15.75">
      <c r="A32" s="10" t="s">
        <v>16</v>
      </c>
      <c r="B32" s="28">
        <f>'[4]Лист1'!C10</f>
        <v>0.32382411108159403</v>
      </c>
      <c r="C32" s="21"/>
    </row>
    <row r="33" spans="1:3" ht="15.75">
      <c r="A33" s="10" t="s">
        <v>17</v>
      </c>
      <c r="B33" s="28">
        <f>'[4]Лист1'!C11</f>
        <v>0.19585395328691463</v>
      </c>
      <c r="C33" s="21"/>
    </row>
    <row r="34" spans="1:3" ht="15.75">
      <c r="A34" s="10" t="s">
        <v>18</v>
      </c>
      <c r="B34" s="28">
        <f>'[4]Лист1'!C12</f>
        <v>0.05879503552277411</v>
      </c>
      <c r="C34" s="21"/>
    </row>
    <row r="35" spans="1:3" ht="15.75">
      <c r="A35" s="10" t="s">
        <v>19</v>
      </c>
      <c r="B35" s="28">
        <f>'[4]Лист1'!C13</f>
        <v>0</v>
      </c>
      <c r="C35" s="21"/>
    </row>
    <row r="36" spans="1:3" ht="15.75">
      <c r="A36" s="10" t="s">
        <v>20</v>
      </c>
      <c r="B36" s="28">
        <f>'[4]Лист1'!C14</f>
        <v>0.09517585721093853</v>
      </c>
      <c r="C36" s="21"/>
    </row>
    <row r="37" spans="1:3" ht="15.75">
      <c r="A37" s="10" t="s">
        <v>21</v>
      </c>
      <c r="B37" s="28">
        <f>'[4]Лист1'!C15</f>
        <v>0.05033792847559798</v>
      </c>
      <c r="C37" s="21"/>
    </row>
    <row r="38" spans="1:3" ht="15.75">
      <c r="A38" s="11" t="s">
        <v>22</v>
      </c>
      <c r="B38" s="29">
        <f>'[4]Лист1'!C16</f>
        <v>0.5821954751716277</v>
      </c>
      <c r="C38" s="21"/>
    </row>
    <row r="39" spans="1:3" ht="15.75">
      <c r="A39" s="11" t="s">
        <v>23</v>
      </c>
      <c r="B39" s="29">
        <f>'[4]Лист1'!C17</f>
        <v>0.0675138691872506</v>
      </c>
      <c r="C39" s="21"/>
    </row>
    <row r="40" spans="1:3" ht="15.75">
      <c r="A40" s="11" t="s">
        <v>24</v>
      </c>
      <c r="B40" s="29">
        <f>'[4]Лист1'!C18</f>
        <v>0.2399150107433923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2016 год</v>
      </c>
      <c r="C44" s="16"/>
    </row>
    <row r="45" spans="1:3" ht="15.75">
      <c r="A45" s="13" t="s">
        <v>26</v>
      </c>
      <c r="B45" s="33">
        <f>'[2]2.Оценочные показатели'!$T$26</f>
        <v>-0.21376576300131359</v>
      </c>
      <c r="C45" s="36"/>
    </row>
    <row r="46" spans="1:3" ht="15.75">
      <c r="A46" s="13" t="s">
        <v>27</v>
      </c>
      <c r="B46" s="33">
        <f>'[2]8.ОФР'!$T$67/'[2]12.Прогнозный баланс'!$T$79</f>
        <v>-0.022564043059445548</v>
      </c>
      <c r="C46" s="35"/>
    </row>
    <row r="47" spans="1:3" ht="15.75">
      <c r="A47" s="13" t="s">
        <v>28</v>
      </c>
      <c r="B47" s="33">
        <f>'[2]2.Оценочные показатели'!$T$35</f>
        <v>-0.021013902255841942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2016 год</v>
      </c>
    </row>
    <row r="53" spans="1:4" ht="15.75" customHeight="1">
      <c r="A53" s="14" t="s">
        <v>30</v>
      </c>
      <c r="B53" s="23">
        <f>'[3]Лист1'!$N$15</f>
        <v>10.418546607573292</v>
      </c>
      <c r="D53" s="15"/>
    </row>
    <row r="54" spans="1:4" ht="31.5">
      <c r="A54" s="14" t="s">
        <v>31</v>
      </c>
      <c r="B54" s="23">
        <f>'[3]Лист1'!$N$16</f>
        <v>5.790972003396348</v>
      </c>
      <c r="D54" s="15"/>
    </row>
    <row r="55" spans="1:2" ht="15.75">
      <c r="A55" s="14" t="s">
        <v>58</v>
      </c>
      <c r="B55" s="32">
        <f>'[2]2.Оценочные показатели'!$T$55</f>
        <v>138.2294193099622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59</v>
      </c>
      <c r="B60" s="25">
        <v>7745751.533556979</v>
      </c>
      <c r="C60" s="37">
        <f>B61/B60*100</f>
        <v>111.64001902896243</v>
      </c>
    </row>
    <row r="61" spans="1:3" ht="15.75">
      <c r="A61" s="13" t="s">
        <v>62</v>
      </c>
      <c r="B61" s="25">
        <f>'[2]8.ОФР'!$Z$12</f>
        <v>8647358.485999161</v>
      </c>
      <c r="C61" s="38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tr">
        <f>A60</f>
        <v>3-й кв 2016 г.</v>
      </c>
      <c r="B66" s="25">
        <v>6136500.388000002</v>
      </c>
      <c r="C66" s="37">
        <f>B67/B66*100</f>
        <v>130.62012962102003</v>
      </c>
    </row>
    <row r="67" spans="1:3" ht="15.75">
      <c r="A67" s="13" t="str">
        <f>A61</f>
        <v>4-й кв 2016 г.</v>
      </c>
      <c r="B67" s="25">
        <f>'[2]8.ОФР'!$Z$18*-1</f>
        <v>8015504.761</v>
      </c>
      <c r="C67" s="38"/>
    </row>
    <row r="69" s="20" customFormat="1" ht="15.75">
      <c r="A69" s="19" t="s">
        <v>42</v>
      </c>
    </row>
    <row r="70" ht="15.75">
      <c r="C70" s="31"/>
    </row>
    <row r="71" spans="1:3" ht="15.75" customHeight="1">
      <c r="A71" s="3" t="s">
        <v>11</v>
      </c>
      <c r="B71" s="3" t="s">
        <v>63</v>
      </c>
      <c r="C71" s="16"/>
    </row>
    <row r="72" spans="1:3" ht="15.75" customHeight="1">
      <c r="A72" s="14" t="s">
        <v>37</v>
      </c>
      <c r="B72" s="25">
        <f>'[5]4.Баланс ээ'!$I$11</f>
        <v>9463.944358</v>
      </c>
      <c r="C72" s="17"/>
    </row>
    <row r="73" spans="1:3" ht="15.75" customHeight="1">
      <c r="A73" s="14" t="s">
        <v>57</v>
      </c>
      <c r="B73" s="25">
        <f>'[5]4.Баланс ээ'!$I$21</f>
        <v>7673.063396000001</v>
      </c>
      <c r="C73" s="18"/>
    </row>
    <row r="74" spans="1:3" ht="15.75" customHeight="1">
      <c r="A74" s="14" t="s">
        <v>38</v>
      </c>
      <c r="B74" s="25">
        <f>'[5]3.Программа реализации'!$I$176</f>
        <v>6539.179588421616</v>
      </c>
      <c r="C74" s="18"/>
    </row>
    <row r="75" spans="1:3" ht="15.75">
      <c r="A75" s="14" t="s">
        <v>39</v>
      </c>
      <c r="B75" s="30">
        <f>B77/B74/10</f>
        <v>123.67755704523393</v>
      </c>
      <c r="C75" s="18"/>
    </row>
    <row r="76" spans="1:3" ht="15.75">
      <c r="A76" s="14" t="s">
        <v>40</v>
      </c>
      <c r="B76" s="23">
        <f>'[5]4.Баланс ээ'!$I$30</f>
        <v>0.12895544633657308</v>
      </c>
      <c r="C76" s="18"/>
    </row>
    <row r="77" spans="1:3" ht="15.75">
      <c r="A77" s="14" t="s">
        <v>43</v>
      </c>
      <c r="B77" s="25">
        <f>'[5]8.ОФР'!$I$13</f>
        <v>8087497.565760437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2017-04-20T07:18:05Z</dcterms:modified>
  <cp:category/>
  <cp:version/>
  <cp:contentType/>
  <cp:contentStatus/>
</cp:coreProperties>
</file>